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45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F236" i="4" l="1"/>
  <c r="E236" i="4"/>
  <c r="G237" i="4"/>
  <c r="F49" i="4" l="1"/>
  <c r="E49" i="4"/>
  <c r="F38" i="4"/>
  <c r="E38" i="4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235" i="4" l="1"/>
  <c r="E237" i="4" s="1"/>
  <c r="D237" i="4"/>
  <c r="D229" i="4" s="1"/>
  <c r="E37" i="4"/>
  <c r="E39" i="4" s="1"/>
  <c r="D39" i="4"/>
  <c r="H87" i="4"/>
  <c r="E175" i="4"/>
  <c r="F175" i="4"/>
  <c r="E153" i="4"/>
  <c r="E147" i="4"/>
  <c r="E48" i="4"/>
  <c r="E50" i="4" s="1"/>
  <c r="D42" i="4"/>
  <c r="E42" i="4" s="1"/>
  <c r="E164" i="4"/>
  <c r="E92" i="4"/>
  <c r="F131" i="4"/>
  <c r="F230" i="4"/>
  <c r="F142" i="4"/>
  <c r="F164" i="4"/>
  <c r="E142" i="4"/>
  <c r="E131" i="4"/>
  <c r="F153" i="4"/>
  <c r="E120" i="4"/>
  <c r="E230" i="4"/>
  <c r="E229" i="4" s="1"/>
  <c r="D218" i="4"/>
  <c r="E218" i="4" s="1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F48" i="4"/>
  <c r="F50" i="4" s="1"/>
  <c r="F92" i="4"/>
  <c r="D86" i="4"/>
  <c r="F114" i="4"/>
  <c r="D31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F229" i="4" l="1"/>
  <c r="H86" i="4"/>
  <c r="E86" i="4"/>
  <c r="D6" i="4"/>
  <c r="E31" i="4"/>
  <c r="E174" i="4"/>
  <c r="E141" i="4"/>
  <c r="E152" i="4"/>
  <c r="F218" i="4"/>
  <c r="F152" i="4"/>
  <c r="E20" i="4"/>
  <c r="E97" i="4"/>
  <c r="E163" i="4"/>
  <c r="E10" i="4"/>
  <c r="F10" i="4"/>
  <c r="E21" i="4"/>
  <c r="F108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<sst xmlns="http://schemas.openxmlformats.org/spreadsheetml/2006/main" count="3000" uniqueCount="497">
  <si>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</si>
  <si>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</si>
  <si>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</si>
  <si>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</si>
  <si>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</si>
  <si>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</si>
  <si>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</si>
  <si>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</si>
  <si>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</si>
  <si>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</si>
  <si>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</si>
  <si>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</si>
  <si>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</si>
  <si>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</si>
  <si>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</si>
  <si>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</si>
  <si>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</si>
  <si>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</si>
  <si>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</si>
  <si>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</si>
  <si>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</si>
  <si>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</si>
  <si>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</si>
  <si>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</si>
  <si>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</si>
  <si>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</si>
  <si>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</si>
  <si>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</si>
  <si>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</si>
  <si>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</si>
  <si>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</si>
  <si>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</si>
  <si>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</si>
  <si>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</si>
  <si>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</si>
  <si>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</si>
  <si>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</si>
  <si>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</si>
  <si>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</si>
  <si>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</si>
  <si>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</si>
  <si>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</si>
  <si>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</si>
  <si>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</si>
  <si>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</si>
  <si>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</si>
  <si>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</si>
  <si>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</si>
  <si>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</si>
  <si>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</si>
  <si>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</si>
  <si>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</si>
  <si>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</si>
  <si>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</si>
  <si>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</si>
  <si>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</si>
  <si>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</si>
  <si>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</si>
  <si>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</si>
  <si>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</si>
  <si>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</si>
  <si>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</si>
  <si>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</si>
  <si>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</si>
  <si>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</si>
  <si>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</si>
  <si>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</si>
  <si>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</si>
  <si>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</si>
  <si>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</si>
  <si>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</si>
  <si>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</si>
  <si>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</si>
  <si>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</si>
  <si>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</si>
  <si>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</si>
  <si>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</si>
  <si>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</si>
  <si>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</si>
  <si>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</si>
  <si>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</si>
  <si>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</si>
  <si>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</si>
  <si>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</si>
  <si>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</si>
  <si>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</si>
  <si>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</si>
  <si>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</si>
  <si>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</si>
  <si>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</si>
  <si>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</si>
  <si>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</si>
  <si>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</si>
  <si>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</si>
  <si>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</si>
  <si>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</si>
  <si>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</si>
  <si>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</si>
  <si>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</si>
  <si>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</si>
  <si>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</si>
  <si>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</si>
  <si>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</si>
  <si>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</si>
  <si>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</si>
  <si>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</si>
  <si>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</si>
  <si>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</si>
  <si>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</si>
  <si>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</si>
  <si>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</si>
  <si>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</si>
  <si>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</si>
  <si>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</si>
  <si>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</si>
  <si>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</si>
  <si>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</si>
  <si>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</si>
  <si>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</si>
  <si>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</si>
  <si>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</si>
  <si>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</si>
  <si>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</si>
  <si>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</si>
  <si>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</si>
  <si>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</si>
  <si>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</si>
  <si>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</si>
  <si>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</si>
  <si>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</si>
  <si>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</si>
  <si>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</si>
  <si>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</si>
  <si>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</si>
  <si>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</si>
  <si>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</si>
  <si>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</si>
  <si>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</si>
  <si>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</si>
  <si>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</si>
  <si>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</si>
  <si>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</si>
  <si>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</si>
  <si>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</si>
  <si>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</si>
  <si>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</si>
  <si>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</si>
  <si>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</si>
  <si>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</si>
  <si>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</si>
  <si>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</si>
  <si>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</si>
  <si>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</si>
  <si>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</si>
  <si>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</si>
  <si>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</si>
  <si>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</si>
  <si>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</si>
  <si>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</si>
  <si>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</si>
  <si>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</si>
  <si>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</si>
  <si>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</si>
  <si>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</si>
  <si>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</si>
  <si>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</si>
  <si>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</si>
  <si>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</si>
  <si>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</si>
  <si>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</si>
  <si>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</si>
  <si>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</si>
  <si>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</si>
  <si>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</si>
  <si>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</si>
  <si>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</si>
  <si>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</si>
  <si>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</si>
  <si>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</si>
  <si>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</si>
  <si>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</si>
  <si>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</si>
  <si>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</si>
  <si>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</si>
  <si>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</si>
  <si>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</si>
  <si>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</si>
  <si>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</si>
  <si>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</si>
  <si>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</si>
  <si>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</si>
  <si>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</si>
  <si>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</si>
  <si>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</si>
  <si>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</si>
  <si>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</si>
  <si>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</si>
  <si>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</si>
  <si>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</si>
  <si>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</si>
  <si>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</si>
  <si>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</si>
  <si>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</si>
  <si>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</si>
  <si>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</si>
  <si>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</si>
  <si>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</si>
  <si>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</si>
  <si>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</si>
  <si>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</si>
  <si>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</si>
  <si>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</si>
  <si>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</si>
  <si>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</si>
  <si>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</si>
  <si>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</si>
  <si>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</si>
  <si>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</si>
  <si>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</si>
  <si>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</si>
  <si>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</si>
  <si>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</si>
  <si>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</si>
  <si>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</si>
  <si>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</si>
  <si>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</si>
  <si>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</si>
  <si>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</si>
  <si>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</si>
  <si>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</si>
  <si>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</si>
  <si>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</si>
  <si>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</si>
  <si>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</si>
  <si>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</si>
  <si>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</si>
  <si>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</si>
  <si>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</si>
  <si>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</si>
  <si>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</si>
  <si>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</si>
  <si>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</si>
  <si>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</si>
  <si>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</si>
  <si>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</si>
  <si>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</si>
  <si>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</si>
  <si>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</si>
  <si>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</si>
  <si>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</si>
  <si>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</si>
  <si>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</si>
  <si>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</si>
  <si>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</si>
  <si>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</si>
  <si>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</si>
  <si>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</si>
  <si>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</si>
  <si>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</si>
  <si>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</si>
  <si>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</si>
  <si>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</si>
  <si>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</si>
  <si>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</si>
  <si>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</si>
  <si>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</si>
  <si>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</si>
  <si>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</si>
  <si>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</si>
  <si>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</si>
  <si>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</si>
  <si>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</si>
  <si>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</si>
  <si>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</si>
  <si>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</si>
  <si>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</si>
  <si>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</si>
  <si>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</si>
  <si>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</si>
  <si>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</si>
  <si>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</si>
  <si>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</si>
  <si>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</si>
  <si>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</si>
  <si>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</si>
  <si>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</si>
  <si>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</si>
  <si>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</si>
  <si>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</si>
  <si>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</si>
  <si>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</si>
  <si>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</si>
  <si>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</si>
  <si>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</si>
  <si>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</si>
  <si>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</si>
  <si>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</si>
  <si>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</si>
  <si>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</si>
  <si>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</si>
  <si>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</si>
  <si>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</si>
  <si>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</si>
  <si>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</si>
  <si>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</si>
  <si>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</si>
  <si>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</si>
  <si>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</si>
  <si>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</si>
  <si>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</si>
  <si>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</si>
  <si>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</si>
  <si>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</si>
  <si>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</si>
  <si>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</si>
  <si>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</si>
  <si>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</si>
  <si>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</si>
  <si>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</si>
  <si>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</si>
  <si>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</si>
  <si>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</si>
  <si>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</si>
  <si>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</si>
  <si>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</si>
  <si>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</si>
  <si>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</si>
  <si>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</si>
  <si>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</si>
  <si>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</si>
  <si>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</si>
  <si>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</si>
  <si>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</si>
  <si>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</si>
  <si>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</si>
  <si>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</si>
  <si>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</si>
  <si>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</si>
  <si>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</si>
  <si>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</si>
  <si>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</si>
  <si>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</si>
  <si>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</si>
  <si>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</si>
  <si>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</si>
  <si>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</si>
  <si>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</si>
  <si>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</si>
  <si>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</si>
  <si>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</si>
  <si>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</si>
  <si>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</si>
  <si>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</si>
  <si>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</si>
  <si>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</si>
  <si>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</si>
  <si>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</si>
  <si>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</si>
  <si>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</si>
  <si>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</si>
  <si>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</si>
  <si>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</si>
  <si>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</si>
  <si>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</si>
  <si>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</si>
  <si>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</si>
  <si>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</si>
  <si>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</si>
  <si>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</si>
  <si>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</si>
  <si>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</si>
  <si>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</si>
  <si>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</si>
  <si>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</si>
  <si>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</si>
  <si>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</si>
  <si>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</si>
  <si>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</si>
  <si>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</si>
  <si>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</si>
  <si>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</si>
  <si>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</si>
  <si>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</si>
  <si>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</si>
  <si>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</si>
  <si>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</si>
  <si>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</si>
  <si>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</si>
  <si>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</si>
  <si>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</si>
  <si>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</si>
  <si>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</si>
  <si>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</si>
  <si>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</si>
  <si>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</si>
  <si>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</si>
  <si>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</si>
  <si>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</si>
  <si>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</si>
  <si>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</si>
  <si>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</si>
  <si>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</si>
  <si>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</si>
  <si>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</si>
  <si>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</si>
  <si>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</si>
  <si>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</si>
  <si>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</si>
  <si>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</si>
  <si>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</si>
  <si>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</si>
  <si>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</si>
  <si>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</si>
  <si>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</si>
  <si>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</si>
  <si>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</si>
  <si>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</si>
  <si>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</si>
  <si>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</si>
  <si>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</si>
  <si>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</si>
  <si>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</si>
  <si>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</si>
  <si>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</si>
  <si>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</si>
  <si>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</si>
  <si>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</si>
  <si>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</si>
  <si>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</si>
  <si>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</si>
  <si>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</si>
  <si>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</si>
  <si>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</si>
  <si>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</si>
  <si>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</si>
  <si>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</si>
  <si>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</si>
  <si>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</si>
  <si>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</si>
  <si>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</si>
  <si>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</si>
  <si>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</si>
  <si>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</si>
  <si>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</si>
  <si>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</si>
  <si>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</si>
  <si>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</si>
  <si>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</si>
  <si>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</si>
  <si>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</si>
  <si>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</si>
  <si>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</si>
  <si>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</si>
  <si>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</si>
  <si>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</si>
  <si>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</si>
  <si>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</si>
  <si>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</si>
  <si>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</si>
  <si>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</si>
  <si>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</si>
  <si>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</si>
  <si>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</si>
  <si>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</si>
  <si>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</si>
  <si>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</si>
  <si>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</si>
  <si>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</si>
  <si>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</si>
  <si>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</si>
  <si>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</si>
  <si>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</si>
  <si>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</si>
  <si>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</si>
  <si>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</si>
  <si>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</si>
  <si>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</si>
  <si>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</si>
  <si>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</si>
  <si>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</si>
  <si>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</si>
  <si>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</si>
  <si>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</si>
  <si>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</si>
  <si>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</si>
  <si>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</si>
  <si>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 xml:space="preserve">ГНУСОВА ЕЛЕНА ВИКТОРОВНА </t>
  </si>
  <si>
    <t>Дельцова Екатерина Васильевна</t>
  </si>
  <si>
    <t>государственное бюджетное учреждение "Комплексный центр социального обслуживания населения" Кесовогорского района</t>
  </si>
  <si>
    <t>Новикова Валентина Ивановна</t>
  </si>
  <si>
    <t>«30 »   декабря 2020 г.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</si>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</sst>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L45" sqref="L4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6" t="s">
        <v>1</v>
      </c>
      <c r="F2" s="66"/>
      <c r="G2" s="66"/>
    </row>
    <row r="3" spans="1:7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5" t="s">
        <v>0</v>
      </c>
      <c r="F3" s="65" t="s">
        <v>0</v>
      </c>
      <c r="G3" s="65" t="s">
        <v>0</v>
      </c>
    </row>
    <row r="4" spans="1:7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5" t="s">
        <v>0</v>
      </c>
      <c r="F4" s="65" t="s">
        <v>0</v>
      </c>
      <c r="G4" s="65" t="s">
        <v>0</v>
      </c>
    </row>
    <row r="5" spans="1:7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67" t="s">
        <v>2</v>
      </c>
      <c r="F5" s="67"/>
      <c r="G5" s="67"/>
    </row>
    <row r="6" spans="1:7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67" t="s">
        <v>3</v>
      </c>
      <c r="F6" s="67"/>
      <c r="G6" s="67"/>
    </row>
    <row r="7" spans="1:7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2" t="s">
        <v>4</v>
      </c>
      <c r="F7" s="62"/>
      <c r="G7" s="62"/>
    </row>
    <row r="8" spans="1:7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4" t="s">
        <v>5</v>
      </c>
      <c r="F8" s="64"/>
      <c r="G8" s="64"/>
    </row>
    <row r="9" spans="1:7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59" t="s">
        <v>489</v>
      </c>
    </row>
    <row r="10" spans="1:7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6</v>
      </c>
    </row>
    <row r="11" spans="1:7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7</v>
      </c>
    </row>
    <row r="12" spans="1:7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490</v>
      </c>
    </row>
    <row r="13" spans="1:7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2" t="s">
        <v>8</v>
      </c>
      <c r="F13" s="62"/>
      <c r="G13" s="62"/>
    </row>
    <row r="14" spans="1:7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4" t="s">
        <v>9</v>
      </c>
      <c r="F14" s="64"/>
      <c r="G14" s="64"/>
    </row>
    <row r="15" spans="1:7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9" t="s">
        <v>486</v>
      </c>
    </row>
    <row r="16" spans="1:7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490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2" t="s">
        <v>485</v>
      </c>
      <c r="F19" s="62"/>
      <c r="G19" s="62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4" t="s">
        <v>11</v>
      </c>
      <c r="F20" s="64"/>
      <c r="G20" s="64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 t="s">
        <v>487</v>
      </c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490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 x14ac:dyDescent="0.2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 x14ac:dyDescent="0.2">
      <c r="A27" s="61" t="s">
        <v>488</v>
      </c>
      <c r="B27" s="62"/>
      <c r="C27" s="62"/>
      <c r="D27" s="62"/>
      <c r="E27" s="62"/>
      <c r="F27" s="62"/>
      <c r="G27" s="62"/>
    </row>
    <row r="28" spans="1:7" ht="12.75" customHeight="1" x14ac:dyDescent="0.2">
      <c r="A28" s="63" t="s">
        <v>14</v>
      </c>
      <c r="B28" s="63"/>
      <c r="C28" s="63"/>
      <c r="D28" s="63"/>
      <c r="E28" s="63"/>
      <c r="F28" s="63"/>
      <c r="G28" s="63"/>
    </row>
    <row r="29" spans="1:7" ht="18" customHeight="1" x14ac:dyDescent="0.2">
      <c r="A29" s="61" t="s">
        <v>491</v>
      </c>
      <c r="B29" s="62"/>
      <c r="C29" s="62"/>
      <c r="D29" s="62"/>
      <c r="E29" s="62"/>
      <c r="F29" s="62"/>
      <c r="G29" s="6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75" zoomScaleNormal="75" workbookViewId="0">
      <selection activeCell="K33" sqref="K33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50000000000003" customHeight="1" x14ac:dyDescent="0.2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 x14ac:dyDescent="0.2">
      <c r="A4" s="71" t="s">
        <v>185</v>
      </c>
      <c r="B4" s="71" t="s">
        <v>186</v>
      </c>
      <c r="C4" s="71" t="s">
        <v>187</v>
      </c>
      <c r="D4" s="74" t="s">
        <v>188</v>
      </c>
      <c r="E4" s="75"/>
      <c r="F4" s="76"/>
      <c r="G4" s="74" t="s">
        <v>189</v>
      </c>
      <c r="H4" s="76"/>
      <c r="I4" s="77" t="s">
        <v>190</v>
      </c>
      <c r="J4" s="77"/>
      <c r="K4" s="68" t="s">
        <v>20</v>
      </c>
      <c r="L4" s="68"/>
      <c r="M4" s="68"/>
      <c r="N4" s="68"/>
      <c r="O4" s="68"/>
      <c r="P4" s="68"/>
      <c r="Q4" s="68" t="s">
        <v>21</v>
      </c>
      <c r="R4" s="68"/>
      <c r="S4" s="68"/>
    </row>
    <row r="5" spans="1:19" ht="36.75" customHeight="1" x14ac:dyDescent="0.2">
      <c r="A5" s="72"/>
      <c r="B5" s="72"/>
      <c r="C5" s="72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77"/>
      <c r="J5" s="77"/>
      <c r="K5" s="68" t="s">
        <v>492</v>
      </c>
      <c r="L5" s="68"/>
      <c r="M5" s="68" t="s">
        <v>493</v>
      </c>
      <c r="N5" s="68"/>
      <c r="O5" s="68" t="s">
        <v>494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 x14ac:dyDescent="0.2">
      <c r="A6" s="73"/>
      <c r="B6" s="73"/>
      <c r="C6" s="73"/>
      <c r="D6" s="73"/>
      <c r="E6" s="73"/>
      <c r="F6" s="73"/>
      <c r="G6" s="73"/>
      <c r="H6" s="73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20</v>
      </c>
      <c r="M8" s="5" t="s">
        <v>0</v>
      </c>
      <c r="N8" s="5">
        <f>L8</f>
        <v>20</v>
      </c>
      <c r="O8" s="5"/>
      <c r="P8" s="5">
        <f>L8</f>
        <v>20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50</v>
      </c>
      <c r="M9" s="5" t="s">
        <v>0</v>
      </c>
      <c r="N9" s="5">
        <f>L9</f>
        <v>50</v>
      </c>
      <c r="O9" s="5" t="s">
        <v>0</v>
      </c>
      <c r="P9" s="5">
        <f>N9</f>
        <v>50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50</v>
      </c>
      <c r="M10" s="5" t="s">
        <v>0</v>
      </c>
      <c r="N10" s="5">
        <f t="shared" ref="N10:N14" si="0">L10</f>
        <v>50</v>
      </c>
      <c r="O10" s="5" t="s">
        <v>0</v>
      </c>
      <c r="P10" s="5">
        <f t="shared" ref="P10:P13" si="1">N10</f>
        <v>50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10</v>
      </c>
      <c r="M11" s="5" t="s">
        <v>0</v>
      </c>
      <c r="N11" s="5">
        <f t="shared" si="0"/>
        <v>10</v>
      </c>
      <c r="O11" s="5" t="s">
        <v>0</v>
      </c>
      <c r="P11" s="5">
        <f t="shared" si="1"/>
        <v>10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/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1300</v>
      </c>
      <c r="L15" s="5" t="s">
        <v>0</v>
      </c>
      <c r="M15" s="5">
        <f>K15</f>
        <v>1300</v>
      </c>
      <c r="N15" s="5" t="s">
        <v>0</v>
      </c>
      <c r="O15" s="5">
        <f>M15</f>
        <v>1300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19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1</v>
      </c>
      <c r="L17" s="5" t="s">
        <v>0</v>
      </c>
      <c r="M17" s="5">
        <f t="shared" si="2"/>
        <v>1</v>
      </c>
      <c r="N17" s="5" t="s">
        <v>0</v>
      </c>
      <c r="O17" s="5">
        <f t="shared" si="3"/>
        <v>1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19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19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19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300</v>
      </c>
      <c r="L20" s="5" t="s">
        <v>0</v>
      </c>
      <c r="M20" s="5">
        <f t="shared" si="2"/>
        <v>300</v>
      </c>
      <c r="N20" s="5" t="s">
        <v>0</v>
      </c>
      <c r="O20" s="5">
        <f t="shared" si="3"/>
        <v>300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19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20</v>
      </c>
      <c r="L21" s="5" t="s">
        <v>0</v>
      </c>
      <c r="M21" s="5">
        <f t="shared" si="2"/>
        <v>20</v>
      </c>
      <c r="N21" s="5" t="s">
        <v>0</v>
      </c>
      <c r="O21" s="5">
        <f t="shared" si="3"/>
        <v>20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19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20</v>
      </c>
      <c r="L22" s="5" t="s">
        <v>0</v>
      </c>
      <c r="M22" s="5">
        <f t="shared" si="2"/>
        <v>20</v>
      </c>
      <c r="N22" s="5" t="s">
        <v>0</v>
      </c>
      <c r="O22" s="5">
        <f t="shared" si="3"/>
        <v>20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19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20</v>
      </c>
      <c r="L23" s="5" t="s">
        <v>0</v>
      </c>
      <c r="M23" s="5">
        <f t="shared" si="2"/>
        <v>20</v>
      </c>
      <c r="N23" s="5" t="s">
        <v>0</v>
      </c>
      <c r="O23" s="5">
        <f t="shared" si="3"/>
        <v>20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19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19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19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19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19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95</v>
      </c>
      <c r="L28" s="5"/>
      <c r="M28" s="5">
        <f t="shared" si="2"/>
        <v>95</v>
      </c>
      <c r="N28" s="5"/>
      <c r="O28" s="5">
        <f t="shared" si="3"/>
        <v>95</v>
      </c>
      <c r="P28" s="5"/>
      <c r="Q28" s="22" t="s">
        <v>295</v>
      </c>
      <c r="R28" s="29">
        <v>41967</v>
      </c>
      <c r="S28" s="6" t="s">
        <v>294</v>
      </c>
    </row>
    <row r="29" spans="1:19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19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</row>
    <row r="31" spans="1:19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24" workbookViewId="0">
      <selection activeCell="M6" sqref="L6:M6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 x14ac:dyDescent="0.2">
      <c r="A3" s="78" t="s">
        <v>185</v>
      </c>
      <c r="B3" s="68" t="s">
        <v>17</v>
      </c>
      <c r="C3" s="68" t="s">
        <v>18</v>
      </c>
      <c r="D3" s="68"/>
      <c r="E3" s="68"/>
      <c r="F3" s="68" t="s">
        <v>19</v>
      </c>
      <c r="G3" s="68"/>
      <c r="H3" s="68" t="s">
        <v>81</v>
      </c>
      <c r="I3" s="68"/>
      <c r="J3" s="68" t="s">
        <v>82</v>
      </c>
      <c r="K3" s="68"/>
      <c r="L3" s="68"/>
      <c r="M3" s="68" t="s">
        <v>83</v>
      </c>
    </row>
    <row r="4" spans="1:13" ht="160.5" customHeight="1" x14ac:dyDescent="0.2">
      <c r="A4" s="79" t="s">
        <v>0</v>
      </c>
      <c r="B4" s="68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0" t="s">
        <v>495</v>
      </c>
      <c r="K4" s="60" t="s">
        <v>493</v>
      </c>
      <c r="L4" s="60" t="s">
        <v>496</v>
      </c>
      <c r="M4" s="68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opLeftCell="A243" workbookViewId="0">
      <selection activeCell="H284" sqref="H284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0" t="s">
        <v>90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14230245.619999997</v>
      </c>
      <c r="E6" s="11">
        <f t="shared" ref="E6:F6" si="0">E9+E20+E31+E42+E86+E97+E108+E119+E130+E141+E152+E163+E174+E218+E229+E240+E185+E196+E207+E53+E64+E75+E262+E251</f>
        <v>14230245.619999997</v>
      </c>
      <c r="F6" s="11">
        <f t="shared" si="0"/>
        <v>14230245.619999997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4646432.3999999994</v>
      </c>
      <c r="E9" s="11">
        <f>D9</f>
        <v>4646432.3999999994</v>
      </c>
      <c r="F9" s="11">
        <f>D9</f>
        <v>4646432.3999999994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346170.72</v>
      </c>
      <c r="E10" s="11">
        <f t="shared" ref="E10:F10" si="1">ROUND((E11*(E12/100*E13/100*E14/100)),2)</f>
        <v>346170.72</v>
      </c>
      <c r="F10" s="11">
        <f t="shared" si="1"/>
        <v>346170.72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223224.76</v>
      </c>
      <c r="E11" s="11">
        <f>D11</f>
        <v>223224.76</v>
      </c>
      <c r="F11" s="11">
        <f>D11</f>
        <v>223224.76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141.58834771240001</v>
      </c>
      <c r="E13" s="16">
        <f t="shared" ref="E13:E14" si="2">D13</f>
        <v>141.58834771240001</v>
      </c>
      <c r="F13" s="16">
        <f t="shared" ref="F13:F14" si="3">D13</f>
        <v>141.58834771240001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109.5268135398</v>
      </c>
      <c r="E14" s="16">
        <f t="shared" si="2"/>
        <v>109.5268135398</v>
      </c>
      <c r="F14" s="16">
        <f t="shared" si="3"/>
        <v>109.5268135398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20</v>
      </c>
      <c r="E15" s="11">
        <f>D15</f>
        <v>20</v>
      </c>
      <c r="F15" s="11">
        <f>D15</f>
        <v>20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113849.1</v>
      </c>
      <c r="E16" s="11">
        <f>D16</f>
        <v>113849.1</v>
      </c>
      <c r="F16" s="11">
        <f>E16</f>
        <v>113849.1</v>
      </c>
      <c r="G16" s="42" t="s">
        <v>0</v>
      </c>
    </row>
    <row r="17" spans="1:7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20</v>
      </c>
      <c r="E17" s="11">
        <f>D17</f>
        <v>20</v>
      </c>
      <c r="F17" s="11">
        <f>D17</f>
        <v>20</v>
      </c>
      <c r="G17" s="42" t="s">
        <v>0</v>
      </c>
    </row>
    <row r="18" spans="1:7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2122206.94</v>
      </c>
      <c r="E20" s="11">
        <f>D20</f>
        <v>2122206.94</v>
      </c>
      <c r="F20" s="11">
        <f>D20</f>
        <v>2122206.94</v>
      </c>
      <c r="G20" s="48" t="s">
        <v>124</v>
      </c>
    </row>
    <row r="21" spans="1:7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43638.66</v>
      </c>
      <c r="E21" s="11">
        <f t="shared" ref="E21" si="4">ROUND((E22*(E23/100*E24/100*E25/100)),2)</f>
        <v>43638.66</v>
      </c>
      <c r="F21" s="11">
        <f t="shared" ref="F21" si="5">ROUND((F22*(F23/100*F24/100*F25/100)),2)</f>
        <v>43638.66</v>
      </c>
      <c r="G21" s="48" t="s">
        <v>125</v>
      </c>
    </row>
    <row r="22" spans="1:7" ht="12.75" customHeight="1" x14ac:dyDescent="0.2">
      <c r="A22" s="51" t="s">
        <v>347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</row>
    <row r="23" spans="1:7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 x14ac:dyDescent="0.2">
      <c r="A24" s="51" t="s">
        <v>349</v>
      </c>
      <c r="B24" s="19" t="s">
        <v>114</v>
      </c>
      <c r="C24" s="18" t="s">
        <v>112</v>
      </c>
      <c r="D24" s="15">
        <v>154.6908823309</v>
      </c>
      <c r="E24" s="11">
        <f t="shared" si="6"/>
        <v>154.6908823309</v>
      </c>
      <c r="F24" s="11">
        <f t="shared" si="7"/>
        <v>154.6908823309</v>
      </c>
      <c r="G24" s="42" t="s">
        <v>0</v>
      </c>
    </row>
    <row r="25" spans="1:7" ht="12.75" customHeight="1" x14ac:dyDescent="0.2">
      <c r="A25" s="51" t="s">
        <v>350</v>
      </c>
      <c r="B25" s="19" t="s">
        <v>116</v>
      </c>
      <c r="C25" s="18" t="s">
        <v>112</v>
      </c>
      <c r="D25" s="47">
        <v>119.55854856089999</v>
      </c>
      <c r="E25" s="11">
        <f t="shared" si="6"/>
        <v>119.55854856089999</v>
      </c>
      <c r="F25" s="11">
        <f t="shared" si="7"/>
        <v>119.55854856089999</v>
      </c>
      <c r="G25" s="42" t="s">
        <v>0</v>
      </c>
    </row>
    <row r="26" spans="1:7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50</v>
      </c>
      <c r="E26" s="11">
        <f t="shared" si="6"/>
        <v>50</v>
      </c>
      <c r="F26" s="11">
        <f t="shared" si="7"/>
        <v>50</v>
      </c>
      <c r="G26" s="42" t="s">
        <v>0</v>
      </c>
    </row>
    <row r="27" spans="1:7" ht="28.9" customHeight="1" x14ac:dyDescent="0.2">
      <c r="A27" s="51" t="s">
        <v>352</v>
      </c>
      <c r="B27" s="19" t="s">
        <v>120</v>
      </c>
      <c r="C27" s="18" t="s">
        <v>99</v>
      </c>
      <c r="D27" s="11">
        <v>1194.5212000000001</v>
      </c>
      <c r="E27" s="11">
        <f>D27</f>
        <v>1194.5212000000001</v>
      </c>
      <c r="F27" s="11">
        <f>D27</f>
        <v>1194.5212000000001</v>
      </c>
      <c r="G27" s="42" t="s">
        <v>0</v>
      </c>
    </row>
    <row r="28" spans="1:7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50</v>
      </c>
      <c r="E28" s="11">
        <f>D28</f>
        <v>50</v>
      </c>
      <c r="F28" s="11">
        <f>D28</f>
        <v>50</v>
      </c>
      <c r="G28" s="42" t="s">
        <v>0</v>
      </c>
    </row>
    <row r="29" spans="1:7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1929432.2700000003</v>
      </c>
      <c r="E31" s="11">
        <f>D31</f>
        <v>1929432.2700000003</v>
      </c>
      <c r="F31" s="11">
        <f>D31</f>
        <v>1929432.2700000003</v>
      </c>
      <c r="G31" s="48" t="s">
        <v>127</v>
      </c>
    </row>
    <row r="32" spans="1:7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39674.660000000003</v>
      </c>
      <c r="E32" s="11">
        <f t="shared" ref="E32" si="8">ROUND((E33*(E34/100*E35/100*E36/100)),2)</f>
        <v>39674.660000000003</v>
      </c>
      <c r="F32" s="11">
        <f t="shared" ref="F32" si="9">ROUND((F33*(F34/100*F35/100*F36/100)),2)</f>
        <v>39674.660000000003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153.4387697331</v>
      </c>
      <c r="E35" s="11">
        <f t="shared" si="10"/>
        <v>153.4387697331</v>
      </c>
      <c r="F35" s="11">
        <f t="shared" si="11"/>
        <v>153.4387697331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114.03110705900001</v>
      </c>
      <c r="E36" s="11">
        <f t="shared" si="10"/>
        <v>114.03110705900001</v>
      </c>
      <c r="F36" s="11">
        <f t="shared" si="11"/>
        <v>114.03110705900001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50</v>
      </c>
      <c r="E37" s="11">
        <f t="shared" si="10"/>
        <v>50</v>
      </c>
      <c r="F37" s="11">
        <f t="shared" si="11"/>
        <v>50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>
        <v>1086.0146</v>
      </c>
      <c r="E38" s="11">
        <f>D38</f>
        <v>1086.0146</v>
      </c>
      <c r="F38" s="11">
        <f>D38</f>
        <v>1086.0146</v>
      </c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>
        <f>D37</f>
        <v>50</v>
      </c>
      <c r="E39" s="11">
        <f t="shared" ref="E39:F39" si="12">E37</f>
        <v>50</v>
      </c>
      <c r="F39" s="11">
        <f t="shared" si="12"/>
        <v>50</v>
      </c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374060.18999999994</v>
      </c>
      <c r="E42" s="11">
        <f>D42</f>
        <v>374060.18999999994</v>
      </c>
      <c r="F42" s="11">
        <f>D42</f>
        <v>374060.18999999994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39736.839999999997</v>
      </c>
      <c r="E43" s="11">
        <f t="shared" ref="E43" si="13">ROUND((E44*(E45/100*E46/100*E47/100)),2)</f>
        <v>39736.839999999997</v>
      </c>
      <c r="F43" s="11">
        <f t="shared" ref="F43" si="14">ROUND((F44*(F45/100*F46/100*F47/100)),2)</f>
        <v>39736.839999999997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160.8971827805</v>
      </c>
      <c r="E46" s="11">
        <f t="shared" si="15"/>
        <v>160.8971827805</v>
      </c>
      <c r="F46" s="11">
        <f t="shared" si="16"/>
        <v>160.8971827805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115.1137222765</v>
      </c>
      <c r="E47" s="11">
        <f t="shared" si="15"/>
        <v>115.1137222765</v>
      </c>
      <c r="F47" s="11">
        <f t="shared" si="16"/>
        <v>115.1137222765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10</v>
      </c>
      <c r="E48" s="11">
        <f t="shared" si="15"/>
        <v>10</v>
      </c>
      <c r="F48" s="11">
        <f t="shared" si="16"/>
        <v>10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>
        <v>2330.8209999999999</v>
      </c>
      <c r="E49" s="11">
        <f>D49</f>
        <v>2330.8209999999999</v>
      </c>
      <c r="F49" s="11">
        <f>D49</f>
        <v>2330.8209999999999</v>
      </c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>
        <f>D48</f>
        <v>10</v>
      </c>
      <c r="E50" s="11">
        <f t="shared" ref="E50:F50" si="17">E48</f>
        <v>10</v>
      </c>
      <c r="F50" s="11">
        <f t="shared" si="17"/>
        <v>10</v>
      </c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42873.16</v>
      </c>
      <c r="E65" s="11">
        <f t="shared" ref="E65:F65" si="21">ROUND((E66*(E67/100*E68/100*E69/100)),2)</f>
        <v>42873.16</v>
      </c>
      <c r="F65" s="11">
        <f t="shared" si="21"/>
        <v>42873.16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183.53716394310001</v>
      </c>
      <c r="E68" s="11">
        <f t="shared" si="22"/>
        <v>183.53716394310001</v>
      </c>
      <c r="F68" s="11">
        <f t="shared" si="23"/>
        <v>183.53716394310001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113.769094098</v>
      </c>
      <c r="E69" s="11">
        <f t="shared" si="22"/>
        <v>113.769094098</v>
      </c>
      <c r="F69" s="11">
        <f t="shared" si="23"/>
        <v>113.769094098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0</v>
      </c>
      <c r="E70" s="11">
        <f t="shared" si="22"/>
        <v>0</v>
      </c>
      <c r="F70" s="11">
        <f t="shared" si="23"/>
        <v>0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4">ROUND((E77*(E78/100*E79/100*E80/100)),2)</f>
        <v>0</v>
      </c>
      <c r="F76" s="11">
        <f t="shared" si="24"/>
        <v>0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5">D78</f>
        <v>0</v>
      </c>
      <c r="F78" s="11">
        <f t="shared" ref="F78:F81" si="26">D78</f>
        <v>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5"/>
        <v>0</v>
      </c>
      <c r="F79" s="11">
        <f t="shared" si="26"/>
        <v>0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5"/>
        <v>0</v>
      </c>
      <c r="F80" s="11">
        <f t="shared" si="26"/>
        <v>0</v>
      </c>
      <c r="G80" s="42" t="s">
        <v>0</v>
      </c>
    </row>
    <row r="81" spans="1:8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5"/>
        <v>0</v>
      </c>
      <c r="F81" s="11">
        <f t="shared" si="26"/>
        <v>0</v>
      </c>
      <c r="G81" s="42" t="s">
        <v>0</v>
      </c>
    </row>
    <row r="82" spans="1:8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8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8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8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1545530.9999999998</v>
      </c>
      <c r="E86" s="11">
        <f>D86</f>
        <v>1545530.9999999998</v>
      </c>
      <c r="F86" s="11">
        <f>D86</f>
        <v>1545530.9999999998</v>
      </c>
      <c r="G86" s="48" t="s">
        <v>142</v>
      </c>
      <c r="H86">
        <f>D86+D119+D130+D141</f>
        <v>1902191.9999999998</v>
      </c>
    </row>
    <row r="87" spans="1:8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1188.8699999999999</v>
      </c>
      <c r="E87" s="11">
        <f t="shared" ref="E87" si="27">ROUND((E88*(E89/100*E90/100*E91/100)),2)</f>
        <v>1188.8699999999999</v>
      </c>
      <c r="F87" s="11">
        <f t="shared" ref="F87" si="28">ROUND((F88*(F89/100*F90/100*F91/100)),2)</f>
        <v>1188.8699999999999</v>
      </c>
      <c r="G87" s="48" t="s">
        <v>143</v>
      </c>
      <c r="H87">
        <f>D92+D125+D136+D147</f>
        <v>1600</v>
      </c>
    </row>
    <row r="88" spans="1:8" ht="12.75" customHeight="1" x14ac:dyDescent="0.2">
      <c r="A88" s="51" t="s">
        <v>340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8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29">D89</f>
        <v>100</v>
      </c>
      <c r="F89" s="11">
        <f t="shared" ref="F89:F92" si="30">D89</f>
        <v>100</v>
      </c>
      <c r="G89" s="42" t="s">
        <v>0</v>
      </c>
    </row>
    <row r="90" spans="1:8" ht="12.75" customHeight="1" x14ac:dyDescent="0.2">
      <c r="A90" s="51" t="s">
        <v>342</v>
      </c>
      <c r="B90" s="19" t="s">
        <v>114</v>
      </c>
      <c r="C90" s="18" t="s">
        <v>112</v>
      </c>
      <c r="D90" s="15">
        <v>138.7626387055</v>
      </c>
      <c r="E90" s="11">
        <f t="shared" si="29"/>
        <v>138.7626387055</v>
      </c>
      <c r="F90" s="11">
        <f t="shared" si="30"/>
        <v>138.7626387055</v>
      </c>
      <c r="G90" s="42" t="s">
        <v>0</v>
      </c>
    </row>
    <row r="91" spans="1:8" ht="12.75" customHeight="1" x14ac:dyDescent="0.2">
      <c r="A91" s="51" t="s">
        <v>343</v>
      </c>
      <c r="B91" s="19" t="s">
        <v>116</v>
      </c>
      <c r="C91" s="18" t="s">
        <v>112</v>
      </c>
      <c r="D91" s="15">
        <v>118.8400145226</v>
      </c>
      <c r="E91" s="11">
        <f t="shared" si="29"/>
        <v>118.8400145226</v>
      </c>
      <c r="F91" s="11">
        <f t="shared" si="30"/>
        <v>118.8400145226</v>
      </c>
      <c r="G91" s="42" t="s">
        <v>0</v>
      </c>
    </row>
    <row r="92" spans="1:8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1300</v>
      </c>
      <c r="E92" s="11">
        <f t="shared" si="29"/>
        <v>1300</v>
      </c>
      <c r="F92" s="11">
        <f t="shared" si="30"/>
        <v>1300</v>
      </c>
      <c r="G92" s="42" t="s">
        <v>0</v>
      </c>
    </row>
    <row r="93" spans="1:8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8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8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1188.8699999999999</v>
      </c>
      <c r="E98" s="11">
        <f t="shared" ref="E98" si="31">ROUND((E99*(E100/100*E101/100*E102/100)),2)</f>
        <v>1188.8699999999999</v>
      </c>
      <c r="F98" s="11">
        <f t="shared" ref="F98" si="32">ROUND((F99*(F100/100*F101/100*F102/100)),2)</f>
        <v>1188.8699999999999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3">D100</f>
        <v>100</v>
      </c>
      <c r="F100" s="11">
        <f t="shared" ref="F100:F103" si="34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5">D90</f>
        <v>138.7626387055</v>
      </c>
      <c r="E101" s="11">
        <f t="shared" si="33"/>
        <v>138.7626387055</v>
      </c>
      <c r="F101" s="11">
        <f t="shared" si="34"/>
        <v>138.7626387055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5"/>
        <v>118.8400145226</v>
      </c>
      <c r="E102" s="11">
        <f t="shared" si="33"/>
        <v>118.8400145226</v>
      </c>
      <c r="F102" s="11">
        <f t="shared" si="34"/>
        <v>118.8400145226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3"/>
        <v>0</v>
      </c>
      <c r="F103" s="11">
        <f t="shared" si="34"/>
        <v>0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1188.8699999999999</v>
      </c>
      <c r="E108" s="11">
        <f>D108</f>
        <v>1188.8699999999999</v>
      </c>
      <c r="F108" s="11">
        <f>D108</f>
        <v>1188.8699999999999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1188.8699999999999</v>
      </c>
      <c r="E109" s="11">
        <f t="shared" ref="E109" si="36">ROUND((E110*(E111/100*E112/100*E113/100)),2)</f>
        <v>1188.8699999999999</v>
      </c>
      <c r="F109" s="11">
        <f t="shared" ref="F109" si="37">ROUND((F110*(F111/100*F112/100*F113/100)),2)</f>
        <v>1188.8699999999999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8">D111</f>
        <v>100</v>
      </c>
      <c r="F111" s="11">
        <f t="shared" ref="F111:F114" si="39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40">D90</f>
        <v>138.7626387055</v>
      </c>
      <c r="E112" s="11">
        <f t="shared" si="38"/>
        <v>138.7626387055</v>
      </c>
      <c r="F112" s="11">
        <f t="shared" si="39"/>
        <v>138.7626387055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40"/>
        <v>118.8400145226</v>
      </c>
      <c r="E113" s="11">
        <f t="shared" si="38"/>
        <v>118.8400145226</v>
      </c>
      <c r="F113" s="11">
        <f t="shared" si="39"/>
        <v>118.8400145226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1</v>
      </c>
      <c r="E114" s="11">
        <f t="shared" si="38"/>
        <v>1</v>
      </c>
      <c r="F114" s="11">
        <f t="shared" si="39"/>
        <v>1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0</v>
      </c>
      <c r="E119" s="11">
        <v>0</v>
      </c>
      <c r="F119" s="11">
        <v>0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1188.8699999999999</v>
      </c>
      <c r="E120" s="11">
        <f t="shared" ref="E120:F120" si="41">ROUND((E121*(E122/100*E123/100*E124/100)),2)</f>
        <v>1188.8699999999999</v>
      </c>
      <c r="F120" s="11">
        <f t="shared" si="41"/>
        <v>1188.8699999999999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2">D122</f>
        <v>100</v>
      </c>
      <c r="F122" s="11">
        <f t="shared" ref="F122:F124" si="43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4">D90</f>
        <v>138.7626387055</v>
      </c>
      <c r="E123" s="11">
        <f t="shared" si="42"/>
        <v>138.7626387055</v>
      </c>
      <c r="F123" s="11">
        <f t="shared" si="43"/>
        <v>138.7626387055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4"/>
        <v>118.8400145226</v>
      </c>
      <c r="E124" s="11">
        <f t="shared" si="42"/>
        <v>118.8400145226</v>
      </c>
      <c r="F124" s="11">
        <f t="shared" si="43"/>
        <v>118.8400145226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0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0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1188.8699999999999</v>
      </c>
      <c r="E131" s="11">
        <f t="shared" ref="E131:F131" si="45">ROUND((E132*(E133/100*E134/100*E135/100)),2)</f>
        <v>1188.8699999999999</v>
      </c>
      <c r="F131" s="11">
        <f t="shared" si="45"/>
        <v>1188.8699999999999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6">D133</f>
        <v>100</v>
      </c>
      <c r="F133" s="11">
        <f t="shared" ref="F133:F135" si="47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48">D90</f>
        <v>138.7626387055</v>
      </c>
      <c r="E134" s="11">
        <f t="shared" si="46"/>
        <v>138.7626387055</v>
      </c>
      <c r="F134" s="11">
        <f t="shared" si="47"/>
        <v>138.7626387055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48"/>
        <v>118.8400145226</v>
      </c>
      <c r="E135" s="11">
        <f t="shared" si="46"/>
        <v>118.8400145226</v>
      </c>
      <c r="F135" s="11">
        <f t="shared" si="47"/>
        <v>118.8400145226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0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356660.99999999994</v>
      </c>
      <c r="E141" s="11">
        <f>D141</f>
        <v>356660.99999999994</v>
      </c>
      <c r="F141" s="11">
        <f>D141</f>
        <v>356660.99999999994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1188.8699999999999</v>
      </c>
      <c r="E142" s="11">
        <f t="shared" ref="E142:F142" si="49">ROUND((E143*(E144/100*E145/100*E146/100)),2)</f>
        <v>1188.8699999999999</v>
      </c>
      <c r="F142" s="11">
        <f t="shared" si="49"/>
        <v>1188.8699999999999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0">D144</f>
        <v>100</v>
      </c>
      <c r="F144" s="11">
        <f t="shared" ref="F144:F147" si="51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2">D90</f>
        <v>138.7626387055</v>
      </c>
      <c r="E145" s="11">
        <f t="shared" si="50"/>
        <v>138.7626387055</v>
      </c>
      <c r="F145" s="11">
        <f t="shared" si="51"/>
        <v>138.7626387055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2"/>
        <v>118.8400145226</v>
      </c>
      <c r="E146" s="11">
        <f t="shared" si="50"/>
        <v>118.8400145226</v>
      </c>
      <c r="F146" s="11">
        <f t="shared" si="51"/>
        <v>118.8400145226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300</v>
      </c>
      <c r="E147" s="11">
        <f t="shared" si="50"/>
        <v>300</v>
      </c>
      <c r="F147" s="11">
        <f t="shared" si="51"/>
        <v>300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872773.20000000007</v>
      </c>
      <c r="E152" s="11">
        <f>D152</f>
        <v>872773.20000000007</v>
      </c>
      <c r="F152" s="11">
        <f>D152</f>
        <v>872773.20000000007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43638.66</v>
      </c>
      <c r="E153" s="11">
        <f t="shared" ref="E153:F153" si="53">ROUND((E154*(E155/100*E156/100*E157/100)),2)</f>
        <v>43638.66</v>
      </c>
      <c r="F153" s="11">
        <f t="shared" si="53"/>
        <v>43638.66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4">D155</f>
        <v>100</v>
      </c>
      <c r="F155" s="11">
        <f t="shared" ref="F155:F158" si="55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6">D24</f>
        <v>154.6908823309</v>
      </c>
      <c r="E156" s="11">
        <f t="shared" si="54"/>
        <v>154.6908823309</v>
      </c>
      <c r="F156" s="11">
        <f t="shared" si="55"/>
        <v>154.6908823309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6"/>
        <v>119.55854856089999</v>
      </c>
      <c r="E157" s="11">
        <f t="shared" si="54"/>
        <v>119.55854856089999</v>
      </c>
      <c r="F157" s="11">
        <f t="shared" si="55"/>
        <v>119.55854856089999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20</v>
      </c>
      <c r="E158" s="11">
        <f t="shared" si="54"/>
        <v>20</v>
      </c>
      <c r="F158" s="11">
        <f t="shared" si="55"/>
        <v>20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793493.20000000007</v>
      </c>
      <c r="E163" s="11">
        <f>D163</f>
        <v>793493.20000000007</v>
      </c>
      <c r="F163" s="11">
        <f>D163</f>
        <v>793493.20000000007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39674.660000000003</v>
      </c>
      <c r="E164" s="11">
        <f t="shared" ref="E164:F164" si="57">ROUND((E165*(E166/100*E167/100*E168/100)),2)</f>
        <v>39674.660000000003</v>
      </c>
      <c r="F164" s="11">
        <f t="shared" si="57"/>
        <v>39674.660000000003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8">D166</f>
        <v>100</v>
      </c>
      <c r="F166" s="11">
        <f t="shared" ref="F166:F169" si="59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60">D35</f>
        <v>153.4387697331</v>
      </c>
      <c r="E167" s="11">
        <f t="shared" si="58"/>
        <v>153.4387697331</v>
      </c>
      <c r="F167" s="11">
        <f t="shared" si="59"/>
        <v>153.4387697331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60"/>
        <v>114.03110705900001</v>
      </c>
      <c r="E168" s="11">
        <f t="shared" si="58"/>
        <v>114.03110705900001</v>
      </c>
      <c r="F168" s="11">
        <f t="shared" si="59"/>
        <v>114.03110705900001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20</v>
      </c>
      <c r="E169" s="11">
        <f t="shared" si="58"/>
        <v>20</v>
      </c>
      <c r="F169" s="11">
        <f t="shared" si="59"/>
        <v>20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794736.79999999993</v>
      </c>
      <c r="E174" s="11">
        <f>D174</f>
        <v>794736.79999999993</v>
      </c>
      <c r="F174" s="11">
        <f>D174</f>
        <v>794736.79999999993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39736.839999999997</v>
      </c>
      <c r="E175" s="11">
        <f t="shared" ref="E175:F175" si="61">ROUND((E176*(E177/100*E178/100*E179/100)),2)</f>
        <v>39736.839999999997</v>
      </c>
      <c r="F175" s="11">
        <f t="shared" si="61"/>
        <v>39736.839999999997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2">D177</f>
        <v>100</v>
      </c>
      <c r="F177" s="11">
        <f t="shared" ref="F177:F180" si="63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4">D46</f>
        <v>160.8971827805</v>
      </c>
      <c r="E178" s="11">
        <f t="shared" si="62"/>
        <v>160.8971827805</v>
      </c>
      <c r="F178" s="11">
        <f t="shared" si="63"/>
        <v>160.8971827805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4"/>
        <v>115.1137222765</v>
      </c>
      <c r="E179" s="11">
        <f t="shared" si="62"/>
        <v>115.1137222765</v>
      </c>
      <c r="F179" s="11">
        <f t="shared" si="63"/>
        <v>115.1137222765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20</v>
      </c>
      <c r="E180" s="11">
        <f t="shared" si="62"/>
        <v>20</v>
      </c>
      <c r="F180" s="11">
        <f t="shared" si="63"/>
        <v>20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5">ROUND((E187*(E188/100*E189/100*E190/100)),2)</f>
        <v>0</v>
      </c>
      <c r="F186" s="11">
        <f t="shared" si="65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6">D188</f>
        <v>0</v>
      </c>
      <c r="F188" s="11">
        <f t="shared" ref="F188:F191" si="67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8">D57</f>
        <v>0</v>
      </c>
      <c r="E189" s="11">
        <f t="shared" si="66"/>
        <v>0</v>
      </c>
      <c r="F189" s="11">
        <f t="shared" si="67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8"/>
        <v>0</v>
      </c>
      <c r="E190" s="11">
        <f t="shared" si="66"/>
        <v>0</v>
      </c>
      <c r="F190" s="11">
        <f t="shared" si="67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6"/>
        <v>0</v>
      </c>
      <c r="F191" s="11">
        <f t="shared" si="67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42873.16</v>
      </c>
      <c r="E197" s="11">
        <f t="shared" ref="E197:F197" si="69">ROUND((E198*(E199/100*E200/100*E201/100)),2)</f>
        <v>42873.16</v>
      </c>
      <c r="F197" s="11">
        <f t="shared" si="69"/>
        <v>42873.16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0">D199</f>
        <v>100</v>
      </c>
      <c r="F199" s="11">
        <f t="shared" ref="F199:F202" si="71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2">D68</f>
        <v>183.53716394310001</v>
      </c>
      <c r="E200" s="11">
        <f t="shared" si="70"/>
        <v>183.53716394310001</v>
      </c>
      <c r="F200" s="11">
        <f t="shared" si="71"/>
        <v>183.53716394310001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2"/>
        <v>113.769094098</v>
      </c>
      <c r="E201" s="11">
        <f t="shared" si="70"/>
        <v>113.769094098</v>
      </c>
      <c r="F201" s="11">
        <f t="shared" si="71"/>
        <v>113.769094098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0</v>
      </c>
      <c r="E202" s="11">
        <f t="shared" si="70"/>
        <v>0</v>
      </c>
      <c r="F202" s="11">
        <f t="shared" si="71"/>
        <v>0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3">ROUND((E209*(E210/100*E211/100*E212/100)),2)</f>
        <v>0</v>
      </c>
      <c r="F208" s="11">
        <f t="shared" si="73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4">D210</f>
        <v>0</v>
      </c>
      <c r="F210" s="11">
        <f t="shared" ref="F210:F213" si="75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6">D79</f>
        <v>0</v>
      </c>
      <c r="E211" s="11">
        <f t="shared" si="74"/>
        <v>0</v>
      </c>
      <c r="F211" s="11">
        <f t="shared" si="75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6"/>
        <v>0</v>
      </c>
      <c r="E212" s="11">
        <f t="shared" si="74"/>
        <v>0</v>
      </c>
      <c r="F212" s="11">
        <f t="shared" si="75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4"/>
        <v>0</v>
      </c>
      <c r="F213" s="11">
        <f t="shared" si="75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f>D218</f>
        <v>0</v>
      </c>
      <c r="F218" s="11">
        <f>D218</f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60561.89</v>
      </c>
      <c r="E219" s="11">
        <v>0</v>
      </c>
      <c r="F219" s="11">
        <v>0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7">D221</f>
        <v>100</v>
      </c>
      <c r="F221" s="11">
        <f t="shared" ref="F221:F223" si="78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159.86083372760001</v>
      </c>
      <c r="E222" s="11">
        <f t="shared" si="77"/>
        <v>159.86083372760001</v>
      </c>
      <c r="F222" s="11">
        <f t="shared" si="78"/>
        <v>159.86083372760001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113.53061308940001</v>
      </c>
      <c r="E223" s="11">
        <f t="shared" si="77"/>
        <v>113.53061308940001</v>
      </c>
      <c r="F223" s="11">
        <f t="shared" si="78"/>
        <v>113.53061308940001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D230*D235-D236*D237</f>
        <v>793729.75</v>
      </c>
      <c r="E229" s="11">
        <f t="shared" ref="E229:F229" si="79">E230*E235-E236*E237</f>
        <v>793729.75</v>
      </c>
      <c r="F229" s="11">
        <f t="shared" si="79"/>
        <v>793729.75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8410.66</v>
      </c>
      <c r="E230" s="11">
        <f t="shared" ref="E230:F230" si="80">ROUND((E231*(E232/100*E233/100*E234/100)),2)</f>
        <v>8410.66</v>
      </c>
      <c r="F230" s="11">
        <f t="shared" si="80"/>
        <v>8410.66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1">D232</f>
        <v>100</v>
      </c>
      <c r="F232" s="11">
        <f t="shared" ref="F232:F235" si="82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239.5863157508</v>
      </c>
      <c r="E233" s="11">
        <f t="shared" si="81"/>
        <v>239.5863157508</v>
      </c>
      <c r="F233" s="11">
        <f t="shared" si="82"/>
        <v>239.5863157508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89.387151139400004</v>
      </c>
      <c r="E234" s="11">
        <f t="shared" si="81"/>
        <v>89.387151139400004</v>
      </c>
      <c r="F234" s="11">
        <f t="shared" si="82"/>
        <v>89.387151139400004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95</v>
      </c>
      <c r="E235" s="11">
        <f t="shared" si="81"/>
        <v>95</v>
      </c>
      <c r="F235" s="11">
        <f t="shared" si="82"/>
        <v>95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>
        <v>55.61</v>
      </c>
      <c r="E236" s="11">
        <f>D236</f>
        <v>55.61</v>
      </c>
      <c r="F236" s="11">
        <f>D236</f>
        <v>55.61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>
        <f>D235</f>
        <v>95</v>
      </c>
      <c r="E237" s="11">
        <f t="shared" ref="E237:G237" si="83">E235</f>
        <v>95</v>
      </c>
      <c r="F237" s="11">
        <f t="shared" si="83"/>
        <v>95</v>
      </c>
      <c r="G237" s="11" t="str">
        <f t="shared" si="83"/>
        <v/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1188.8699999999999</v>
      </c>
      <c r="E241" s="11">
        <f t="shared" ref="E241:F241" si="84">ROUND((E242*(E243/100*E244/100*E245/100)),2)</f>
        <v>1188.8699999999999</v>
      </c>
      <c r="F241" s="11">
        <f t="shared" si="84"/>
        <v>1188.8699999999999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5">D243</f>
        <v>100</v>
      </c>
      <c r="F243" s="11">
        <f t="shared" ref="F243:F246" si="86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7">D90</f>
        <v>138.7626387055</v>
      </c>
      <c r="E244" s="11">
        <f t="shared" si="85"/>
        <v>138.7626387055</v>
      </c>
      <c r="F244" s="11">
        <f t="shared" si="86"/>
        <v>138.7626387055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7"/>
        <v>118.8400145226</v>
      </c>
      <c r="E245" s="11">
        <f t="shared" si="85"/>
        <v>118.8400145226</v>
      </c>
      <c r="F245" s="11">
        <f t="shared" si="86"/>
        <v>118.8400145226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5"/>
        <v>0</v>
      </c>
      <c r="F246" s="11">
        <f t="shared" si="86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1188.8699999999999</v>
      </c>
      <c r="E252" s="11">
        <f t="shared" ref="E252:F252" si="88">ROUND((E253*(E254/100*E255/100*E256/100)),2)</f>
        <v>1188.8699999999999</v>
      </c>
      <c r="F252" s="11">
        <f t="shared" si="88"/>
        <v>1188.8699999999999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9">D254</f>
        <v>100</v>
      </c>
      <c r="F254" s="11">
        <f t="shared" ref="F254:F257" si="90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91">D90</f>
        <v>138.7626387055</v>
      </c>
      <c r="E255" s="11">
        <f t="shared" si="89"/>
        <v>138.7626387055</v>
      </c>
      <c r="F255" s="11">
        <f t="shared" si="90"/>
        <v>138.7626387055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91"/>
        <v>118.8400145226</v>
      </c>
      <c r="E256" s="11">
        <f t="shared" si="89"/>
        <v>118.8400145226</v>
      </c>
      <c r="F256" s="11">
        <f t="shared" si="90"/>
        <v>118.8400145226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9"/>
        <v>0</v>
      </c>
      <c r="F257" s="11">
        <f t="shared" si="90"/>
        <v>0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1188.8699999999999</v>
      </c>
      <c r="E263" s="11">
        <f t="shared" ref="E263:F263" si="92">ROUND((E264*(E265/100*E266/100*E267/100)),2)</f>
        <v>1188.8699999999999</v>
      </c>
      <c r="F263" s="11">
        <f t="shared" si="92"/>
        <v>1188.8699999999999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3">D265</f>
        <v>100</v>
      </c>
      <c r="F265" s="11">
        <f t="shared" ref="F265:F268" si="94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5">D255</f>
        <v>138.7626387055</v>
      </c>
      <c r="E266" s="11">
        <f t="shared" si="93"/>
        <v>138.7626387055</v>
      </c>
      <c r="F266" s="11">
        <f t="shared" si="94"/>
        <v>138.7626387055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5"/>
        <v>118.8400145226</v>
      </c>
      <c r="E267" s="11">
        <f t="shared" si="93"/>
        <v>118.8400145226</v>
      </c>
      <c r="F267" s="11">
        <f t="shared" si="94"/>
        <v>118.8400145226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3"/>
        <v>0</v>
      </c>
      <c r="F268" s="11">
        <f t="shared" si="94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1012984.3800000027</v>
      </c>
      <c r="E271" s="11">
        <f>D271</f>
        <v>1012984.3800000027</v>
      </c>
      <c r="F271" s="11">
        <f>D271</f>
        <v>1012984.3800000027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15243230</v>
      </c>
      <c r="E273" s="11">
        <f>E271+E6</f>
        <v>15243230</v>
      </c>
      <c r="F273" s="11">
        <f>F271+F6</f>
        <v>15243230</v>
      </c>
      <c r="G273" s="19" t="s">
        <v>165</v>
      </c>
    </row>
    <row r="275" spans="1:7" x14ac:dyDescent="0.2">
      <c r="D275">
        <v>15243230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9" t="s">
        <v>166</v>
      </c>
      <c r="B2" s="69"/>
      <c r="C2" s="69"/>
    </row>
    <row r="3" spans="1:3" ht="11.45" customHeight="1" x14ac:dyDescent="0.2">
      <c r="A3" s="65" t="s">
        <v>0</v>
      </c>
      <c r="B3" s="65"/>
      <c r="C3" s="65"/>
    </row>
    <row r="4" spans="1:3" ht="21.6" customHeight="1" x14ac:dyDescent="0.2">
      <c r="A4" s="65" t="s">
        <v>167</v>
      </c>
      <c r="B4" s="65"/>
      <c r="C4" s="65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5" t="s">
        <v>0</v>
      </c>
      <c r="B8" s="65"/>
      <c r="C8" s="65"/>
    </row>
    <row r="9" spans="1:3" ht="21.6" customHeight="1" x14ac:dyDescent="0.2">
      <c r="A9" s="83" t="s">
        <v>174</v>
      </c>
      <c r="B9" s="83"/>
      <c r="C9" s="83"/>
    </row>
    <row r="10" spans="1:3" ht="12.75" customHeight="1" x14ac:dyDescent="0.2">
      <c r="A10" s="9" t="s">
        <v>34</v>
      </c>
      <c r="B10" s="82" t="s">
        <v>175</v>
      </c>
      <c r="C10" s="82"/>
    </row>
    <row r="11" spans="1:3" ht="12.75" customHeight="1" x14ac:dyDescent="0.2">
      <c r="A11" s="9" t="s">
        <v>35</v>
      </c>
      <c r="B11" s="82" t="s">
        <v>176</v>
      </c>
      <c r="C11" s="82"/>
    </row>
    <row r="12" spans="1:3" ht="11.45" customHeight="1" x14ac:dyDescent="0.2">
      <c r="A12" s="65" t="s">
        <v>0</v>
      </c>
      <c r="B12" s="65"/>
      <c r="C12" s="65"/>
    </row>
    <row r="13" spans="1:3" ht="21.6" customHeight="1" x14ac:dyDescent="0.2">
      <c r="A13" s="83" t="s">
        <v>177</v>
      </c>
      <c r="B13" s="83"/>
      <c r="C13" s="83"/>
    </row>
    <row r="14" spans="1:3" ht="12.75" customHeight="1" x14ac:dyDescent="0.2">
      <c r="A14" s="9" t="s">
        <v>34</v>
      </c>
      <c r="B14" s="82" t="s">
        <v>178</v>
      </c>
      <c r="C14" s="82"/>
    </row>
    <row r="15" spans="1:3" ht="11.45" customHeight="1" x14ac:dyDescent="0.2">
      <c r="A15" s="65" t="s">
        <v>0</v>
      </c>
      <c r="B15" s="65"/>
      <c r="C15" s="65"/>
    </row>
    <row r="16" spans="1:3" ht="29.45" customHeight="1" x14ac:dyDescent="0.2">
      <c r="A16" s="69" t="s">
        <v>179</v>
      </c>
      <c r="B16" s="69"/>
      <c r="C16" s="69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2021-02-16T11:42:23Z</dcterms:modified>
</cp:coreProperties>
</file>